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<sst xmlns="http://schemas.openxmlformats.org/spreadsheetml/2006/main" count="72" uniqueCount="46">
  <si>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Boiler H.P.</t>
  </si>
  <si>
    <t>#/HR</t>
  </si>
  <si>
    <t>City Water Make Up</t>
  </si>
  <si>
    <t>City Water Make Up Temperature</t>
  </si>
  <si>
    <t>Condensate Return Temperature</t>
  </si>
  <si>
    <t>deg F</t>
  </si>
  <si>
    <t>BHP</t>
  </si>
  <si>
    <t>GPM</t>
  </si>
  <si>
    <t>MU</t>
  </si>
  <si>
    <t>Total Steam Required to Operate D.A.</t>
  </si>
  <si>
    <t>DA Operating Temp</t>
  </si>
  <si>
    <t>D.A.Steam Load Calculator</t>
  </si>
  <si>
    <t xml:space="preserve">deg F </t>
  </si>
  <si>
    <t>Diameter of Tank (in Inches)</t>
  </si>
  <si>
    <t>Length of Tank (in Inches)</t>
  </si>
  <si>
    <t>Full Capacity of Tank</t>
  </si>
  <si>
    <t>Gallons</t>
  </si>
  <si>
    <t>Feed Tank Size Recommendation</t>
  </si>
  <si>
    <t>Feed Tank Calculator</t>
  </si>
  <si>
    <t>Tank Size Calculator</t>
  </si>
  <si>
    <t>Conversion Factors</t>
  </si>
  <si>
    <t>Cubic Feet</t>
  </si>
  <si>
    <t>Deg F</t>
  </si>
  <si>
    <t>Deg C</t>
  </si>
  <si>
    <t>to</t>
  </si>
  <si>
    <t>Gallons of Water</t>
  </si>
  <si>
    <t>Lbs of Water</t>
  </si>
  <si>
    <t>Btu/hr</t>
  </si>
  <si>
    <t>Sq Ft. EDR</t>
  </si>
  <si>
    <t>Btuh</t>
  </si>
  <si>
    <t>Kilograms</t>
  </si>
  <si>
    <t>Lbs</t>
  </si>
  <si>
    <t>Parts/million</t>
  </si>
  <si>
    <t>Grains/US Gallon</t>
  </si>
  <si>
    <t>Lbs Evaporation</t>
  </si>
  <si>
    <t>GPM Evaporation</t>
  </si>
  <si>
    <t>CU Ft. Nat Gas</t>
  </si>
  <si>
    <t>KW</t>
  </si>
  <si>
    <t>Liters</t>
  </si>
  <si>
    <t>Pounds</t>
  </si>
  <si>
    <t>Return Temperature</t>
  </si>
  <si>
    <t>Supply Temperature</t>
  </si>
  <si>
    <t>Heating or Cooling Load on a Water Heat Exchanger</t>
  </si>
  <si>
    <t>Btu's</t>
  </si>
  <si>
    <t>Max 212 deg F</t>
  </si>
  <si>
    <t>Min 32 deg 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</si>
</sst>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2" borderId="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4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43" fontId="3" fillId="2" borderId="1" xfId="15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/>
      <protection hidden="1"/>
    </xf>
    <xf numFmtId="171" fontId="3" fillId="2" borderId="1" xfId="15" applyNumberFormat="1" applyFont="1" applyFill="1" applyBorder="1" applyAlignment="1" applyProtection="1">
      <alignment/>
      <protection hidden="1"/>
    </xf>
    <xf numFmtId="9" fontId="0" fillId="4" borderId="1" xfId="19" applyFill="1" applyBorder="1" applyAlignment="1" applyProtection="1">
      <alignment/>
      <protection hidden="1"/>
    </xf>
    <xf numFmtId="172" fontId="3" fillId="2" borderId="1" xfId="15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10" fontId="2" fillId="3" borderId="0" xfId="0" applyNumberFormat="1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2" fontId="5" fillId="2" borderId="1" xfId="0" applyNumberFormat="1" applyFont="1" applyFill="1" applyBorder="1" applyAlignment="1" applyProtection="1">
      <alignment/>
      <protection hidden="1"/>
    </xf>
    <xf numFmtId="172" fontId="3" fillId="2" borderId="1" xfId="15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workbookViewId="0" topLeftCell="A4">
      <selection activeCell="N25" sqref="N25"/>
    </sheetView>
  </sheetViews>
  <sheetFormatPr defaultColWidth="9.140625" defaultRowHeight="12.75"/>
  <cols>
    <col min="1" max="5" width="9.140625" style="2" customWidth="1"/>
    <col min="6" max="6" width="13.28125" style="2" customWidth="1"/>
    <col min="7" max="13" width="9.140625" style="2" customWidth="1"/>
    <col min="14" max="14" width="13.140625" style="2" customWidth="1"/>
    <col min="15" max="16384" width="9.140625" style="2" customWidth="1"/>
  </cols>
  <sheetData>
    <row r="1" ht="13.5" thickBot="1"/>
    <row r="2" spans="1:16" ht="12.75">
      <c r="A2" s="3"/>
      <c r="B2" s="4"/>
      <c r="C2" s="5"/>
      <c r="D2" s="5"/>
      <c r="E2" s="5"/>
      <c r="F2" s="5"/>
      <c r="G2" s="5"/>
      <c r="H2" s="6"/>
      <c r="J2" s="4"/>
      <c r="K2" s="5"/>
      <c r="L2" s="5"/>
      <c r="M2" s="5"/>
      <c r="N2" s="5"/>
      <c r="O2" s="5"/>
      <c r="P2" s="6"/>
    </row>
    <row r="3" spans="1:16" ht="12.75">
      <c r="A3" s="3"/>
      <c r="B3" s="7"/>
      <c r="C3" s="8"/>
      <c r="D3" s="9" t="s">
        <v>11</v>
      </c>
      <c r="E3" s="8"/>
      <c r="F3" s="8"/>
      <c r="G3" s="8"/>
      <c r="H3" s="10"/>
      <c r="J3" s="7"/>
      <c r="K3" s="8"/>
      <c r="L3" s="8"/>
      <c r="M3" s="11" t="s">
        <v>20</v>
      </c>
      <c r="N3" s="8"/>
      <c r="O3" s="8"/>
      <c r="P3" s="10"/>
    </row>
    <row r="4" spans="1:16" ht="12.75">
      <c r="A4" s="3"/>
      <c r="B4" s="7"/>
      <c r="C4" s="8"/>
      <c r="D4" s="8"/>
      <c r="E4" s="8"/>
      <c r="F4" s="8"/>
      <c r="G4" s="8"/>
      <c r="H4" s="10"/>
      <c r="J4" s="7"/>
      <c r="K4" s="8"/>
      <c r="L4" s="8"/>
      <c r="M4" s="8"/>
      <c r="N4" s="8"/>
      <c r="O4" s="8"/>
      <c r="P4" s="10"/>
    </row>
    <row r="5" spans="1:16" ht="12.75">
      <c r="A5" s="3"/>
      <c r="B5" s="7"/>
      <c r="C5" s="8"/>
      <c r="D5" s="8"/>
      <c r="E5" s="12" t="s">
        <v>0</v>
      </c>
      <c r="F5" s="13">
        <v>200</v>
      </c>
      <c r="G5" s="8" t="s">
        <v>6</v>
      </c>
      <c r="H5" s="10"/>
      <c r="J5" s="7"/>
      <c r="K5" s="12" t="s">
        <v>23</v>
      </c>
      <c r="L5" s="13">
        <v>2</v>
      </c>
      <c r="M5" s="14" t="s">
        <v>24</v>
      </c>
      <c r="N5" s="15">
        <f>(L5*9/5)+32</f>
        <v>35.6</v>
      </c>
      <c r="O5" s="16" t="s">
        <v>22</v>
      </c>
      <c r="P5" s="10"/>
    </row>
    <row r="6" spans="1:16" ht="12.75">
      <c r="A6" s="3"/>
      <c r="B6" s="7"/>
      <c r="C6" s="8"/>
      <c r="D6" s="8"/>
      <c r="E6" s="8"/>
      <c r="F6" s="17">
        <f>F5*0.069</f>
        <v>13.8</v>
      </c>
      <c r="G6" s="8"/>
      <c r="H6" s="10"/>
      <c r="J6" s="7"/>
      <c r="K6" s="12" t="s">
        <v>22</v>
      </c>
      <c r="L6" s="13">
        <v>70</v>
      </c>
      <c r="M6" s="14" t="s">
        <v>24</v>
      </c>
      <c r="N6" s="18">
        <f>(L6-32)*5/9</f>
        <v>21.11111111111111</v>
      </c>
      <c r="O6" s="16" t="s">
        <v>23</v>
      </c>
      <c r="P6" s="10"/>
    </row>
    <row r="7" spans="1:16" ht="12.75">
      <c r="A7" s="3"/>
      <c r="B7" s="7"/>
      <c r="C7" s="8"/>
      <c r="D7" s="8"/>
      <c r="E7" s="12" t="s">
        <v>2</v>
      </c>
      <c r="F7" s="19">
        <v>0.45</v>
      </c>
      <c r="G7" s="8" t="s">
        <v>8</v>
      </c>
      <c r="H7" s="10"/>
      <c r="J7" s="7"/>
      <c r="K7" s="12" t="s">
        <v>25</v>
      </c>
      <c r="L7" s="13">
        <v>100</v>
      </c>
      <c r="M7" s="14" t="s">
        <v>24</v>
      </c>
      <c r="N7" s="15">
        <f>L7*8.345</f>
        <v>834.5000000000001</v>
      </c>
      <c r="O7" s="16" t="s">
        <v>26</v>
      </c>
      <c r="P7" s="10"/>
    </row>
    <row r="8" spans="1:16" ht="12.75">
      <c r="A8" s="3"/>
      <c r="B8" s="7"/>
      <c r="C8" s="8"/>
      <c r="D8" s="8"/>
      <c r="E8" s="8"/>
      <c r="F8" s="17">
        <f>F6*F7</f>
        <v>6.210000000000001</v>
      </c>
      <c r="G8" s="8"/>
      <c r="H8" s="10"/>
      <c r="J8" s="7"/>
      <c r="K8" s="12" t="s">
        <v>0</v>
      </c>
      <c r="L8" s="13">
        <v>100</v>
      </c>
      <c r="M8" s="14" t="s">
        <v>24</v>
      </c>
      <c r="N8" s="20">
        <f>L8*33493</f>
        <v>3349300</v>
      </c>
      <c r="O8" s="16" t="s">
        <v>27</v>
      </c>
      <c r="P8" s="10"/>
    </row>
    <row r="9" spans="1:16" ht="12.75">
      <c r="A9" s="3"/>
      <c r="B9" s="7"/>
      <c r="C9" s="8"/>
      <c r="D9" s="8"/>
      <c r="E9" s="12" t="s">
        <v>10</v>
      </c>
      <c r="F9" s="13">
        <v>227</v>
      </c>
      <c r="G9" s="8" t="s">
        <v>12</v>
      </c>
      <c r="H9" s="10"/>
      <c r="J9" s="7"/>
      <c r="K9" s="12" t="s">
        <v>0</v>
      </c>
      <c r="L9" s="13">
        <v>150</v>
      </c>
      <c r="M9" s="14" t="s">
        <v>24</v>
      </c>
      <c r="N9" s="20">
        <f>L9*34.5</f>
        <v>5175</v>
      </c>
      <c r="O9" s="16" t="s">
        <v>34</v>
      </c>
      <c r="P9" s="10"/>
    </row>
    <row r="10" spans="1:16" ht="12.75">
      <c r="A10" s="3"/>
      <c r="B10" s="7"/>
      <c r="C10" s="8"/>
      <c r="D10" s="8"/>
      <c r="E10" s="12" t="s">
        <v>3</v>
      </c>
      <c r="F10" s="13">
        <v>55</v>
      </c>
      <c r="G10" s="8" t="s">
        <v>5</v>
      </c>
      <c r="H10" s="10"/>
      <c r="J10" s="7"/>
      <c r="K10" s="12" t="s">
        <v>0</v>
      </c>
      <c r="L10" s="13">
        <v>200</v>
      </c>
      <c r="M10" s="14" t="s">
        <v>24</v>
      </c>
      <c r="N10" s="21">
        <f>L10*0.069</f>
        <v>13.8</v>
      </c>
      <c r="O10" s="16" t="s">
        <v>35</v>
      </c>
      <c r="P10" s="10"/>
    </row>
    <row r="11" spans="1:16" ht="12.75">
      <c r="A11" s="3"/>
      <c r="B11" s="7"/>
      <c r="C11" s="8"/>
      <c r="D11" s="8"/>
      <c r="E11" s="8"/>
      <c r="F11" s="17">
        <f>F9-F10</f>
        <v>172</v>
      </c>
      <c r="G11" s="8"/>
      <c r="H11" s="10"/>
      <c r="J11" s="7"/>
      <c r="K11" s="12" t="s">
        <v>28</v>
      </c>
      <c r="L11" s="13">
        <v>32</v>
      </c>
      <c r="M11" s="14" t="s">
        <v>24</v>
      </c>
      <c r="N11" s="20">
        <f>L11*240</f>
        <v>7680</v>
      </c>
      <c r="O11" s="16" t="s">
        <v>29</v>
      </c>
      <c r="P11" s="10"/>
    </row>
    <row r="12" spans="1:16" ht="12.75">
      <c r="A12" s="3"/>
      <c r="B12" s="7"/>
      <c r="C12" s="8"/>
      <c r="D12" s="8"/>
      <c r="E12" s="8"/>
      <c r="F12" s="17">
        <f>F8/2*F11</f>
        <v>534.0600000000001</v>
      </c>
      <c r="G12" s="8"/>
      <c r="H12" s="10"/>
      <c r="J12" s="7"/>
      <c r="K12" s="12" t="s">
        <v>21</v>
      </c>
      <c r="L12" s="13">
        <v>50</v>
      </c>
      <c r="M12" s="14" t="s">
        <v>24</v>
      </c>
      <c r="N12" s="15">
        <f>L12*7.481</f>
        <v>374.05</v>
      </c>
      <c r="O12" s="16" t="s">
        <v>16</v>
      </c>
      <c r="P12" s="10"/>
    </row>
    <row r="13" spans="1:16" ht="12.75">
      <c r="A13" s="3"/>
      <c r="B13" s="7"/>
      <c r="C13" s="8"/>
      <c r="D13" s="8"/>
      <c r="E13" s="8"/>
      <c r="F13" s="22">
        <f>100%-F7</f>
        <v>0.55</v>
      </c>
      <c r="G13" s="8"/>
      <c r="H13" s="10"/>
      <c r="J13" s="7"/>
      <c r="K13" s="12" t="s">
        <v>30</v>
      </c>
      <c r="L13" s="13">
        <v>30</v>
      </c>
      <c r="M13" s="14" t="s">
        <v>24</v>
      </c>
      <c r="N13" s="18">
        <f>L13*2.2</f>
        <v>66</v>
      </c>
      <c r="O13" s="16" t="s">
        <v>31</v>
      </c>
      <c r="P13" s="10"/>
    </row>
    <row r="14" spans="1:16" ht="12.75">
      <c r="A14" s="3"/>
      <c r="B14" s="7"/>
      <c r="C14" s="8"/>
      <c r="D14" s="8"/>
      <c r="E14" s="12" t="s">
        <v>4</v>
      </c>
      <c r="F14" s="13">
        <v>180</v>
      </c>
      <c r="G14" s="8"/>
      <c r="H14" s="10"/>
      <c r="J14" s="7"/>
      <c r="K14" s="12" t="s">
        <v>32</v>
      </c>
      <c r="L14" s="13">
        <v>32</v>
      </c>
      <c r="M14" s="14" t="s">
        <v>24</v>
      </c>
      <c r="N14" s="15">
        <f>L14*0.0584</f>
        <v>1.8688</v>
      </c>
      <c r="O14" s="16" t="s">
        <v>33</v>
      </c>
      <c r="P14" s="10"/>
    </row>
    <row r="15" spans="1:16" ht="12.75">
      <c r="A15" s="3"/>
      <c r="B15" s="7"/>
      <c r="C15" s="8"/>
      <c r="D15" s="8"/>
      <c r="E15" s="8"/>
      <c r="F15" s="17">
        <f>F9-F14</f>
        <v>47</v>
      </c>
      <c r="G15" s="8"/>
      <c r="H15" s="10"/>
      <c r="J15" s="7"/>
      <c r="K15" s="12" t="s">
        <v>36</v>
      </c>
      <c r="L15" s="13">
        <v>200</v>
      </c>
      <c r="M15" s="14" t="s">
        <v>24</v>
      </c>
      <c r="N15" s="20">
        <f>L15*1004</f>
        <v>200800</v>
      </c>
      <c r="O15" s="16" t="s">
        <v>27</v>
      </c>
      <c r="P15" s="10"/>
    </row>
    <row r="16" spans="1:16" ht="12.75">
      <c r="A16" s="3"/>
      <c r="B16" s="7"/>
      <c r="C16" s="8"/>
      <c r="D16" s="8"/>
      <c r="E16" s="8"/>
      <c r="F16" s="17">
        <f>F6*F13</f>
        <v>7.590000000000001</v>
      </c>
      <c r="G16" s="8"/>
      <c r="H16" s="10"/>
      <c r="J16" s="7"/>
      <c r="K16" s="12" t="s">
        <v>37</v>
      </c>
      <c r="L16" s="13">
        <v>100</v>
      </c>
      <c r="M16" s="14" t="s">
        <v>24</v>
      </c>
      <c r="N16" s="15">
        <f>L16*3413</f>
        <v>341300</v>
      </c>
      <c r="O16" s="16" t="s">
        <v>27</v>
      </c>
      <c r="P16" s="10"/>
    </row>
    <row r="17" spans="1:16" ht="12.75">
      <c r="A17" s="3"/>
      <c r="B17" s="7"/>
      <c r="C17" s="8"/>
      <c r="D17" s="8"/>
      <c r="E17" s="8"/>
      <c r="F17" s="17">
        <f>F16/2*F15</f>
        <v>178.365</v>
      </c>
      <c r="G17" s="8"/>
      <c r="H17" s="10"/>
      <c r="J17" s="7"/>
      <c r="K17" s="12" t="s">
        <v>38</v>
      </c>
      <c r="L17" s="13">
        <v>350</v>
      </c>
      <c r="M17" s="14" t="s">
        <v>24</v>
      </c>
      <c r="N17" s="15">
        <f>L17*0.2642</f>
        <v>92.47</v>
      </c>
      <c r="O17" s="16" t="s">
        <v>16</v>
      </c>
      <c r="P17" s="10"/>
    </row>
    <row r="18" spans="1:16" ht="12.75">
      <c r="A18" s="3"/>
      <c r="B18" s="7"/>
      <c r="C18" s="8"/>
      <c r="D18" s="8"/>
      <c r="E18" s="12" t="s">
        <v>9</v>
      </c>
      <c r="F18" s="1">
        <f>F12+F17</f>
        <v>712.4250000000001</v>
      </c>
      <c r="G18" s="8" t="s">
        <v>1</v>
      </c>
      <c r="H18" s="10"/>
      <c r="J18" s="7"/>
      <c r="K18" s="12" t="s">
        <v>30</v>
      </c>
      <c r="L18" s="13">
        <v>30</v>
      </c>
      <c r="M18" s="14" t="s">
        <v>24</v>
      </c>
      <c r="N18" s="15">
        <f>L18*2.2</f>
        <v>66</v>
      </c>
      <c r="O18" s="16" t="s">
        <v>39</v>
      </c>
      <c r="P18" s="10"/>
    </row>
    <row r="19" spans="1:16" ht="13.5" thickBot="1">
      <c r="A19" s="3"/>
      <c r="B19" s="23"/>
      <c r="C19" s="24"/>
      <c r="D19" s="24"/>
      <c r="E19" s="24"/>
      <c r="F19" s="24"/>
      <c r="G19" s="24"/>
      <c r="H19" s="25"/>
      <c r="J19" s="23"/>
      <c r="K19" s="24"/>
      <c r="L19" s="24"/>
      <c r="M19" s="24"/>
      <c r="N19" s="24"/>
      <c r="O19" s="24"/>
      <c r="P19" s="25"/>
    </row>
    <row r="20" ht="13.5" thickBot="1"/>
    <row r="21" spans="2:16" ht="12.75">
      <c r="B21" s="4"/>
      <c r="C21" s="5"/>
      <c r="D21" s="5"/>
      <c r="E21" s="5"/>
      <c r="F21" s="5"/>
      <c r="G21" s="5"/>
      <c r="H21" s="6"/>
      <c r="J21" s="4"/>
      <c r="K21" s="5"/>
      <c r="L21" s="5"/>
      <c r="M21" s="5"/>
      <c r="N21" s="5"/>
      <c r="O21" s="5"/>
      <c r="P21" s="6"/>
    </row>
    <row r="22" spans="2:16" ht="12.75">
      <c r="B22" s="7"/>
      <c r="C22" s="8"/>
      <c r="D22" s="8"/>
      <c r="E22" s="26" t="s">
        <v>19</v>
      </c>
      <c r="F22" s="8"/>
      <c r="G22" s="8"/>
      <c r="H22" s="10"/>
      <c r="J22" s="7"/>
      <c r="K22" s="11" t="s">
        <v>42</v>
      </c>
      <c r="L22" s="8"/>
      <c r="M22" s="8"/>
      <c r="N22" s="8"/>
      <c r="O22" s="8"/>
      <c r="P22" s="10"/>
    </row>
    <row r="23" spans="2:16" ht="12.75">
      <c r="B23" s="7"/>
      <c r="C23" s="8"/>
      <c r="D23" s="8"/>
      <c r="E23" s="8"/>
      <c r="F23" s="17">
        <v>3.14</v>
      </c>
      <c r="G23" s="8"/>
      <c r="H23" s="10"/>
      <c r="J23" s="7"/>
      <c r="K23" s="8"/>
      <c r="L23" s="8"/>
      <c r="M23" s="8"/>
      <c r="N23" s="8"/>
      <c r="O23" s="8"/>
      <c r="P23" s="10"/>
    </row>
    <row r="24" spans="2:16" ht="12.75">
      <c r="B24" s="7"/>
      <c r="C24" s="8"/>
      <c r="D24" s="8"/>
      <c r="E24" s="12" t="s">
        <v>13</v>
      </c>
      <c r="F24" s="27">
        <v>32</v>
      </c>
      <c r="G24" s="17">
        <f>F24/2</f>
        <v>16</v>
      </c>
      <c r="H24" s="28">
        <f>F23*G24*G24</f>
        <v>803.84</v>
      </c>
      <c r="J24" s="7"/>
      <c r="K24" s="8"/>
      <c r="L24" s="8"/>
      <c r="M24" s="12" t="s">
        <v>7</v>
      </c>
      <c r="N24" s="13">
        <v>90</v>
      </c>
      <c r="O24" s="17">
        <v>500</v>
      </c>
      <c r="P24" s="10"/>
    </row>
    <row r="25" spans="2:16" ht="12.75">
      <c r="B25" s="7"/>
      <c r="C25" s="8"/>
      <c r="D25" s="8"/>
      <c r="E25" s="12" t="s">
        <v>14</v>
      </c>
      <c r="F25" s="13">
        <v>60</v>
      </c>
      <c r="G25" s="17"/>
      <c r="H25" s="28">
        <f>H24*F25</f>
        <v>48230.4</v>
      </c>
      <c r="J25" s="7"/>
      <c r="K25" s="8"/>
      <c r="L25" s="8"/>
      <c r="M25" s="12" t="s">
        <v>41</v>
      </c>
      <c r="N25" s="13">
        <v>180</v>
      </c>
      <c r="O25" s="29" t="s">
        <v>44</v>
      </c>
      <c r="P25" s="10"/>
    </row>
    <row r="26" spans="2:16" ht="12.75">
      <c r="B26" s="7"/>
      <c r="C26" s="8"/>
      <c r="D26" s="8"/>
      <c r="E26" s="8"/>
      <c r="F26" s="17">
        <f>H25/H26</f>
        <v>27.91111111111111</v>
      </c>
      <c r="G26" s="17"/>
      <c r="H26" s="28">
        <v>1728</v>
      </c>
      <c r="J26" s="7"/>
      <c r="K26" s="17">
        <f>N25-N26</f>
        <v>40</v>
      </c>
      <c r="L26" s="8"/>
      <c r="M26" s="12" t="s">
        <v>40</v>
      </c>
      <c r="N26" s="13">
        <v>140</v>
      </c>
      <c r="O26" s="8" t="s">
        <v>45</v>
      </c>
      <c r="P26" s="10"/>
    </row>
    <row r="27" spans="2:16" ht="12.75">
      <c r="B27" s="7"/>
      <c r="C27" s="8"/>
      <c r="D27" s="8"/>
      <c r="E27" s="12" t="s">
        <v>15</v>
      </c>
      <c r="F27" s="30">
        <f>F26*H27</f>
        <v>208.8030222222222</v>
      </c>
      <c r="G27" s="29" t="s">
        <v>16</v>
      </c>
      <c r="H27" s="28">
        <v>7.481</v>
      </c>
      <c r="J27" s="7"/>
      <c r="K27" s="8"/>
      <c r="L27" s="8"/>
      <c r="M27" s="8"/>
      <c r="N27" s="31">
        <f>O24*N24*K26</f>
        <v>1800000</v>
      </c>
      <c r="O27" s="8" t="s">
        <v>43</v>
      </c>
      <c r="P27" s="10"/>
    </row>
    <row r="28" spans="2:16" ht="13.5" thickBot="1">
      <c r="B28" s="23"/>
      <c r="C28" s="24"/>
      <c r="D28" s="24"/>
      <c r="E28" s="24"/>
      <c r="F28" s="24"/>
      <c r="G28" s="24"/>
      <c r="H28" s="25"/>
      <c r="J28" s="23"/>
      <c r="K28" s="24"/>
      <c r="L28" s="24"/>
      <c r="M28" s="24"/>
      <c r="N28" s="24"/>
      <c r="O28" s="24"/>
      <c r="P28" s="25"/>
    </row>
    <row r="29" ht="13.5" thickBot="1"/>
    <row r="30" spans="2:8" ht="12.75">
      <c r="B30" s="4"/>
      <c r="C30" s="5"/>
      <c r="D30" s="5"/>
      <c r="E30" s="5"/>
      <c r="F30" s="5"/>
      <c r="G30" s="5"/>
      <c r="H30" s="6"/>
    </row>
    <row r="31" spans="2:8" ht="12.75">
      <c r="B31" s="7"/>
      <c r="C31" s="8"/>
      <c r="D31" s="8"/>
      <c r="E31" s="26" t="s">
        <v>18</v>
      </c>
      <c r="F31" s="8"/>
      <c r="G31" s="8"/>
      <c r="H31" s="10"/>
    </row>
    <row r="32" spans="2:8" ht="12.75">
      <c r="B32" s="7"/>
      <c r="C32" s="8"/>
      <c r="D32" s="8"/>
      <c r="E32" s="8"/>
      <c r="F32" s="8"/>
      <c r="G32" s="8"/>
      <c r="H32" s="10"/>
    </row>
    <row r="33" spans="2:8" ht="12.75">
      <c r="B33" s="7"/>
      <c r="C33" s="8"/>
      <c r="D33" s="8"/>
      <c r="E33" s="12" t="s">
        <v>0</v>
      </c>
      <c r="F33" s="13">
        <v>250</v>
      </c>
      <c r="G33" s="8" t="s">
        <v>6</v>
      </c>
      <c r="H33" s="10"/>
    </row>
    <row r="34" spans="2:8" ht="12.75">
      <c r="B34" s="7"/>
      <c r="C34" s="8"/>
      <c r="D34" s="8"/>
      <c r="E34" s="12" t="s">
        <v>17</v>
      </c>
      <c r="F34" s="21">
        <f>F33*0.069*15</f>
        <v>258.75</v>
      </c>
      <c r="G34" s="32" t="s">
        <v>16</v>
      </c>
      <c r="H34" s="10"/>
    </row>
    <row r="35" spans="2:8" ht="13.5" thickBot="1">
      <c r="B35" s="23"/>
      <c r="C35" s="24"/>
      <c r="D35" s="24"/>
      <c r="E35" s="24"/>
      <c r="F35" s="24"/>
      <c r="G35" s="24"/>
      <c r="H35" s="25"/>
    </row>
    <row r="36" ht="12.75">
      <c r="B36" s="33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Whitaker</dc:creator>
  <cp:keywords/>
  <dc:description/>
  <cp:lastModifiedBy>Matt Whitaker</cp:lastModifiedBy>
  <dcterms:created xsi:type="dcterms:W3CDTF">2010-10-06T15:22:10Z</dcterms:created>
  <dcterms:modified xsi:type="dcterms:W3CDTF">2010-10-06T20:27:59Z</dcterms:modified>
  <cp:category/>
  <cp:version/>
  <cp:contentType/>
  <cp:contentStatus/>
</cp:coreProperties>
</file>